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92.168.1.3\spolecna\2023_OBDOBI_2021-2027\IROP_2021-2027\výzvy IROP\2.výzva IROP - ZŠ a MŠ (2023)\"/>
    </mc:Choice>
  </mc:AlternateContent>
  <xr:revisionPtr revIDLastSave="0" documentId="8_{9BC60A09-24D5-475D-A62F-E1614B7DC3E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E31" i="4" s="1"/>
  <c r="E24" i="4"/>
  <c r="E22" i="4"/>
  <c r="E30" i="4" l="1"/>
  <c r="E19" i="4"/>
  <c r="E26" i="4" l="1"/>
  <c r="E28" i="4" s="1"/>
  <c r="E32" i="4" l="1"/>
  <c r="H24" i="4"/>
  <c r="H25" i="4"/>
  <c r="G19" i="4" l="1"/>
  <c r="G22" i="4"/>
  <c r="G17" i="4"/>
  <c r="G18" i="4"/>
  <c r="H31" i="4"/>
  <c r="H30" i="4"/>
</calcChain>
</file>

<file path=xl/sharedStrings.xml><?xml version="1.0" encoding="utf-8"?>
<sst xmlns="http://schemas.openxmlformats.org/spreadsheetml/2006/main" count="38" uniqueCount="38">
  <si>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</si>
  <si>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</si>
  <si>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</si>
  <si>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</si>
  <si>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</si>
  <si>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</si>
  <si>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</si>
  <si>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</si>
  <si>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</si>
  <si>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</si>
  <si>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</si>
  <si>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</si>
  <si>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</si>
  <si>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</si>
  <si>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SPECIFICKÁ PRAVIDLA PRO ŽADATELE A PŘÍJEMCE</t>
  </si>
  <si>
    <t xml:space="preserve">Verze 1 </t>
  </si>
  <si>
    <t>PODKLADY PRO STANOVENÍ KATEGORIÍ INTERVENCÍ A KONTROLU LIMITŮ</t>
  </si>
  <si>
    <t xml:space="preserve">nákup stavby </t>
  </si>
  <si>
    <t>přímé výdaje na oblast intervence 044</t>
  </si>
  <si>
    <t>výdaje na oblast intervence 044 včetně příslušných nepřímých výdajů</t>
  </si>
  <si>
    <t>INTEGROVANÝ REGIONÁLNÍ OPERAČNÍ PROGRAM 2021–2027</t>
  </si>
  <si>
    <t>nákup pozemku/souboru pozemků v limitu 10 %</t>
  </si>
  <si>
    <t>nákup pozemku/souboru pozemků zahrnující opuštěnou nemovitost v limitu 15 %</t>
  </si>
  <si>
    <t>výdaje na oblast intervence 122 včetně příslušných nepřímých výdajů</t>
  </si>
  <si>
    <t>Hlavní část projektu</t>
  </si>
  <si>
    <t>Doprovodná část projektu</t>
  </si>
  <si>
    <t>zvýšení energetické účinnosti při rekonstrukci budov (pouze hlavní část projektu)</t>
  </si>
  <si>
    <t>zvýšení energetické účinnosti při rekonstrukci budov (pouze doprovodná část projektu)</t>
  </si>
  <si>
    <t xml:space="preserve">budování a modernizace zázemí školy (stavby, přístavby, nástavby, stavební úpravy a modernizace budov, nákup vybavení, nákup stavby) </t>
  </si>
  <si>
    <t>přímé výdaje na oblast intervence 122</t>
  </si>
  <si>
    <t>souhrnný limit 30 % budování a modernizace zázemí školy a zvýšení energetické účinnosti v doprovodné částí</t>
  </si>
  <si>
    <t>souhrnný limit v případě kombinace limitu 10 % a 15 % (projekt musí plnit kumulativně všechny limity)</t>
  </si>
  <si>
    <t>INFRASTRUKTURA ZÁKLADNÍCH ŠKOL VE VAZBĚ NA ODBORNÉ UČEBNY A UČEBNY NEÚPLNÝCH ŠKOL</t>
  </si>
  <si>
    <t>PŘÍLOHA 4B</t>
  </si>
  <si>
    <t>stavby, přístavby, nástavby, stavební úpravy a modernizace budov pro potřeby provozu ZŠ a neúplných škol, nákup vybavení pro odborné učebny (výukové prostory) a učeben v neúplných školách, kabinety ve vazbě na přírodní vědy, polytechnické vzdělávání, cizí jazyky, práci s digitálními technologiemi, školní družinu, školní klub a nezbytné zázemí (šatny, chodby apod.), vnitřní konektivita</t>
  </si>
  <si>
    <t>48. VÝZVA IROP – VZDĚLÁVÁNÍ – SC 5.1 (CLLD)</t>
  </si>
  <si>
    <t xml:space="preserve">Přehled výdajů je uveden v kap. 3.3.6 Specifických pravidel. </t>
  </si>
  <si>
    <t xml:space="preserve">Pravidla pro dělení přímých výdajů mezi oblasti intervence jsou uvedena v kap. 3.3.6.1 Specifických pravidel.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</si>
</sst>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9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10" fontId="0" fillId="4" borderId="2" xfId="2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5" borderId="1" xfId="0" applyFont="1" applyFill="1" applyBorder="1"/>
    <xf numFmtId="164" fontId="2" fillId="5" borderId="2" xfId="0" applyNumberFormat="1" applyFont="1" applyFill="1" applyBorder="1"/>
    <xf numFmtId="0" fontId="0" fillId="5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left" vertical="center" wrapText="1" indent="3"/>
    </xf>
    <xf numFmtId="0" fontId="0" fillId="6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6" xfId="0" applyNumberFormat="1" applyFont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2" borderId="1" xfId="0" applyNumberFormat="1" applyFont="1" applyFill="1" applyBorder="1"/>
    <xf numFmtId="165" fontId="4" fillId="5" borderId="1" xfId="0" applyNumberFormat="1" applyFont="1" applyFill="1" applyBorder="1"/>
    <xf numFmtId="165" fontId="2" fillId="3" borderId="1" xfId="0" applyNumberFormat="1" applyFont="1" applyFill="1" applyBorder="1"/>
    <xf numFmtId="164" fontId="4" fillId="6" borderId="2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/>
    <xf numFmtId="0" fontId="4" fillId="0" borderId="0" xfId="0" applyFont="1"/>
    <xf numFmtId="164" fontId="16" fillId="5" borderId="1" xfId="0" applyNumberFormat="1" applyFont="1" applyFill="1" applyBorder="1"/>
    <xf numFmtId="164" fontId="16" fillId="3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/>
    <xf numFmtId="165" fontId="0" fillId="2" borderId="1" xfId="0" applyNumberFormat="1" applyFill="1" applyBorder="1"/>
    <xf numFmtId="165" fontId="2" fillId="0" borderId="0" xfId="0" applyNumberFormat="1" applyFont="1" applyAlignment="1">
      <alignment vertical="top"/>
    </xf>
    <xf numFmtId="165" fontId="2" fillId="0" borderId="11" xfId="0" applyNumberFormat="1" applyFont="1" applyBorder="1" applyAlignment="1">
      <alignment vertical="top"/>
    </xf>
    <xf numFmtId="10" fontId="0" fillId="0" borderId="2" xfId="2" applyNumberFormat="1" applyFont="1" applyFill="1" applyBorder="1"/>
    <xf numFmtId="0" fontId="0" fillId="6" borderId="10" xfId="0" applyFill="1" applyBorder="1" applyAlignment="1">
      <alignment vertical="top"/>
    </xf>
    <xf numFmtId="0" fontId="0" fillId="4" borderId="1" xfId="0" applyFill="1" applyBorder="1" applyAlignment="1">
      <alignment vertical="center"/>
    </xf>
    <xf numFmtId="10" fontId="4" fillId="4" borderId="1" xfId="0" applyNumberFormat="1" applyFont="1" applyFill="1" applyBorder="1"/>
    <xf numFmtId="0" fontId="0" fillId="4" borderId="1" xfId="0" applyFill="1" applyBorder="1" applyAlignment="1">
      <alignment horizontal="left" indent="3"/>
    </xf>
    <xf numFmtId="0" fontId="0" fillId="2" borderId="1" xfId="0" applyFill="1" applyBorder="1" applyAlignment="1">
      <alignment horizontal="left" indent="3"/>
    </xf>
    <xf numFmtId="0" fontId="5" fillId="2" borderId="1" xfId="0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2" fillId="7" borderId="1" xfId="0" applyFont="1" applyFill="1" applyBorder="1" applyAlignment="1">
      <alignment vertical="top"/>
    </xf>
    <xf numFmtId="165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165" fontId="4" fillId="7" borderId="1" xfId="0" applyNumberFormat="1" applyFont="1" applyFill="1" applyBorder="1"/>
    <xf numFmtId="0" fontId="2" fillId="7" borderId="1" xfId="0" applyFont="1" applyFill="1" applyBorder="1"/>
    <xf numFmtId="0" fontId="0" fillId="7" borderId="2" xfId="0" applyFill="1" applyBorder="1"/>
    <xf numFmtId="0" fontId="0" fillId="7" borderId="1" xfId="0" applyFill="1" applyBorder="1"/>
    <xf numFmtId="0" fontId="0" fillId="7" borderId="4" xfId="0" applyFill="1" applyBorder="1"/>
    <xf numFmtId="165" fontId="0" fillId="4" borderId="1" xfId="0" applyNumberFormat="1" applyFill="1" applyBorder="1"/>
    <xf numFmtId="10" fontId="0" fillId="4" borderId="1" xfId="2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 wrapText="1" indent="3"/>
    </xf>
    <xf numFmtId="0" fontId="0" fillId="2" borderId="1" xfId="0" applyFill="1" applyBorder="1" applyAlignment="1">
      <alignment horizontal="left" wrapText="1" indent="3"/>
    </xf>
    <xf numFmtId="0" fontId="0" fillId="6" borderId="1" xfId="0" applyFill="1" applyBorder="1"/>
    <xf numFmtId="0" fontId="18" fillId="0" borderId="1" xfId="0" applyFont="1" applyBorder="1" applyAlignment="1">
      <alignment horizontal="left" vertical="center" wrapText="1" indent="3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2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24</xdr:row>
      <xdr:rowOff>19050</xdr:rowOff>
    </xdr:from>
    <xdr:to>
      <xdr:col>13</xdr:col>
      <xdr:colOff>463296</xdr:colOff>
      <xdr:row>29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N24"/>
  <sheetViews>
    <sheetView showGridLines="0" topLeftCell="A23" zoomScaleNormal="100" zoomScaleSheetLayoutView="100" workbookViewId="0">
      <selection activeCell="A22" sqref="A22:N22"/>
    </sheetView>
  </sheetViews>
  <sheetFormatPr defaultColWidth="9.109375" defaultRowHeight="14.4" x14ac:dyDescent="0.3"/>
  <cols>
    <col min="1" max="16384" width="9.109375" style="41"/>
  </cols>
  <sheetData>
    <row r="12" spans="1:14" ht="2.4" customHeight="1" x14ac:dyDescent="0.3"/>
    <row r="14" spans="1:14" ht="66.599999999999994" customHeight="1" x14ac:dyDescent="0.3">
      <c r="A14" s="89" t="s">
        <v>20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4" ht="10.95" customHeight="1" x14ac:dyDescent="0.3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s="42" customFormat="1" ht="15" customHeight="1" x14ac:dyDescent="0.55000000000000004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8"/>
    </row>
    <row r="17" spans="1:14" ht="33" customHeight="1" x14ac:dyDescent="0.3">
      <c r="A17" s="89" t="s">
        <v>14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4" ht="11.4" customHeight="1" x14ac:dyDescent="0.3">
      <c r="A18" s="37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37"/>
    </row>
    <row r="19" spans="1:14" ht="28.95" customHeight="1" x14ac:dyDescent="0.3">
      <c r="A19" s="90" t="s">
        <v>33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4" ht="60.75" customHeight="1" x14ac:dyDescent="0.3">
      <c r="A20" s="91" t="s">
        <v>16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1:14" ht="30.6" customHeight="1" x14ac:dyDescent="0.3">
      <c r="A21" s="94" t="s">
        <v>35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ht="38.25" customHeight="1" x14ac:dyDescent="0.3">
      <c r="A22" s="94" t="s">
        <v>32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spans="1:14" ht="30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20.399999999999999" x14ac:dyDescent="0.3">
      <c r="A24" s="93" t="s">
        <v>15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</sheetData>
  <mergeCells count="7">
    <mergeCell ref="A14:N14"/>
    <mergeCell ref="A17:N17"/>
    <mergeCell ref="A19:N19"/>
    <mergeCell ref="A20:N20"/>
    <mergeCell ref="A24:N24"/>
    <mergeCell ref="A21:N21"/>
    <mergeCell ref="A22:N22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tabSelected="1" workbookViewId="0">
      <selection activeCell="B13" sqref="B13"/>
    </sheetView>
  </sheetViews>
  <sheetFormatPr defaultRowHeight="13.2" x14ac:dyDescent="0.25"/>
  <cols>
    <col min="1" max="1" width="2.109375" customWidth="1"/>
    <col min="2" max="2" width="90.5546875" customWidth="1"/>
    <col min="3" max="3" width="12.109375" style="44" customWidth="1"/>
    <col min="4" max="4" width="45.5546875" customWidth="1"/>
    <col min="5" max="5" width="22.44140625" customWidth="1"/>
    <col min="6" max="8" width="12.6640625" customWidth="1"/>
    <col min="9" max="9" width="15.6640625" bestFit="1" customWidth="1"/>
  </cols>
  <sheetData>
    <row r="1" spans="2:8" ht="15.6" x14ac:dyDescent="0.25">
      <c r="B1" s="25" t="s">
        <v>13</v>
      </c>
    </row>
    <row r="4" spans="2:8" x14ac:dyDescent="0.25">
      <c r="B4" s="5" t="s">
        <v>6</v>
      </c>
      <c r="C4" s="45"/>
      <c r="D4" s="6"/>
      <c r="E4" s="6"/>
      <c r="F4" s="6"/>
      <c r="G4" s="6"/>
      <c r="H4" s="7"/>
    </row>
    <row r="5" spans="2:8" x14ac:dyDescent="0.25">
      <c r="B5" s="26" t="s">
        <v>36</v>
      </c>
      <c r="C5" s="60"/>
      <c r="D5" s="27"/>
      <c r="E5" s="27"/>
      <c r="F5" s="27"/>
      <c r="G5" s="27"/>
      <c r="H5" s="8"/>
    </row>
    <row r="6" spans="2:8" x14ac:dyDescent="0.25">
      <c r="B6" s="26" t="s">
        <v>37</v>
      </c>
      <c r="C6" s="60"/>
      <c r="D6" s="27"/>
      <c r="E6" s="27"/>
      <c r="F6" s="27"/>
      <c r="G6" s="27"/>
      <c r="H6" s="8"/>
    </row>
    <row r="7" spans="2:8" x14ac:dyDescent="0.25">
      <c r="B7" s="63" t="s">
        <v>11</v>
      </c>
      <c r="C7" s="61"/>
      <c r="D7" s="9"/>
      <c r="E7" s="9"/>
      <c r="F7" s="9"/>
      <c r="G7" s="9"/>
      <c r="H7" s="10"/>
    </row>
    <row r="10" spans="2:8" ht="26.4" x14ac:dyDescent="0.25">
      <c r="B10" s="24" t="s">
        <v>3</v>
      </c>
      <c r="C10" s="46" t="s">
        <v>7</v>
      </c>
      <c r="D10" s="24" t="s">
        <v>12</v>
      </c>
      <c r="E10" s="24" t="s">
        <v>5</v>
      </c>
      <c r="F10" s="24" t="s">
        <v>8</v>
      </c>
      <c r="G10" s="24" t="s">
        <v>9</v>
      </c>
      <c r="H10" s="24" t="s">
        <v>4</v>
      </c>
    </row>
    <row r="11" spans="2:8" x14ac:dyDescent="0.25">
      <c r="B11" s="4" t="s">
        <v>2</v>
      </c>
      <c r="C11" s="47"/>
      <c r="D11" s="4"/>
      <c r="E11" s="1"/>
      <c r="F11" s="2"/>
      <c r="G11" s="2"/>
      <c r="H11" s="3"/>
    </row>
    <row r="12" spans="2:8" x14ac:dyDescent="0.25">
      <c r="B12" s="71" t="s">
        <v>24</v>
      </c>
      <c r="C12" s="77"/>
      <c r="D12" s="78"/>
      <c r="E12" s="79"/>
      <c r="F12" s="80"/>
      <c r="G12" s="80"/>
      <c r="H12" s="81"/>
    </row>
    <row r="13" spans="2:8" s="33" customFormat="1" ht="52.8" x14ac:dyDescent="0.25">
      <c r="B13" s="88" t="s">
        <v>34</v>
      </c>
      <c r="C13" s="57">
        <v>122</v>
      </c>
      <c r="D13" s="29"/>
      <c r="E13" s="51">
        <v>30000000</v>
      </c>
      <c r="F13" s="30"/>
      <c r="G13" s="31"/>
      <c r="H13" s="32"/>
    </row>
    <row r="14" spans="2:8" s="33" customFormat="1" x14ac:dyDescent="0.25">
      <c r="B14" s="28" t="s">
        <v>26</v>
      </c>
      <c r="C14" s="57">
        <v>44</v>
      </c>
      <c r="D14" s="29"/>
      <c r="E14" s="51">
        <v>0</v>
      </c>
      <c r="F14" s="34"/>
      <c r="G14" s="31"/>
      <c r="H14" s="32"/>
    </row>
    <row r="15" spans="2:8" s="33" customFormat="1" x14ac:dyDescent="0.25">
      <c r="B15" s="28" t="s">
        <v>17</v>
      </c>
      <c r="C15" s="57">
        <v>122</v>
      </c>
      <c r="D15" s="29"/>
      <c r="E15" s="52">
        <v>0</v>
      </c>
      <c r="F15" s="34"/>
      <c r="G15" s="64"/>
      <c r="H15" s="32"/>
    </row>
    <row r="16" spans="2:8" s="33" customFormat="1" x14ac:dyDescent="0.25">
      <c r="B16" s="71" t="s">
        <v>25</v>
      </c>
      <c r="C16" s="72"/>
      <c r="D16" s="73"/>
      <c r="E16" s="74"/>
      <c r="F16" s="75"/>
      <c r="G16" s="73"/>
      <c r="H16" s="76"/>
    </row>
    <row r="17" spans="2:8" s="33" customFormat="1" x14ac:dyDescent="0.25">
      <c r="B17" s="66" t="s">
        <v>21</v>
      </c>
      <c r="C17" s="58">
        <v>122</v>
      </c>
      <c r="D17" s="87"/>
      <c r="E17" s="53">
        <v>3000000</v>
      </c>
      <c r="F17" s="11">
        <v>0.1</v>
      </c>
      <c r="G17" s="65">
        <f>E17/$E$32</f>
        <v>7.7881619937694699E-2</v>
      </c>
      <c r="H17" s="32"/>
    </row>
    <row r="18" spans="2:8" s="33" customFormat="1" x14ac:dyDescent="0.25">
      <c r="B18" s="66" t="s">
        <v>22</v>
      </c>
      <c r="C18" s="58">
        <v>122</v>
      </c>
      <c r="D18" s="87"/>
      <c r="E18" s="53">
        <v>1000000</v>
      </c>
      <c r="F18" s="62">
        <v>0.15</v>
      </c>
      <c r="G18" s="65">
        <f>E18/$E$32</f>
        <v>2.5960539979231569E-2</v>
      </c>
      <c r="H18" s="3"/>
    </row>
    <row r="19" spans="2:8" s="33" customFormat="1" x14ac:dyDescent="0.25">
      <c r="B19" s="67" t="s">
        <v>31</v>
      </c>
      <c r="C19" s="59"/>
      <c r="D19" s="70"/>
      <c r="E19" s="13">
        <f>E17+E18</f>
        <v>4000000</v>
      </c>
      <c r="F19" s="69">
        <v>0.15</v>
      </c>
      <c r="G19" s="15">
        <f>E19/$E$32</f>
        <v>0.10384215991692627</v>
      </c>
      <c r="H19" s="70"/>
    </row>
    <row r="20" spans="2:8" s="33" customFormat="1" ht="26.4" x14ac:dyDescent="0.25">
      <c r="B20" s="85" t="s">
        <v>28</v>
      </c>
      <c r="C20" s="82">
        <v>122</v>
      </c>
      <c r="D20" s="87"/>
      <c r="E20" s="53">
        <v>1000000</v>
      </c>
      <c r="F20" s="83"/>
      <c r="G20" s="65"/>
      <c r="H20" s="84"/>
    </row>
    <row r="21" spans="2:8" s="33" customFormat="1" x14ac:dyDescent="0.25">
      <c r="B21" s="28" t="s">
        <v>27</v>
      </c>
      <c r="C21" s="82">
        <v>44</v>
      </c>
      <c r="D21" s="87"/>
      <c r="E21" s="53">
        <v>1000000</v>
      </c>
      <c r="F21" s="83"/>
      <c r="G21" s="65"/>
      <c r="H21" s="84"/>
    </row>
    <row r="22" spans="2:8" s="33" customFormat="1" ht="26.4" x14ac:dyDescent="0.25">
      <c r="B22" s="86" t="s">
        <v>30</v>
      </c>
      <c r="C22" s="59"/>
      <c r="D22" s="68"/>
      <c r="E22" s="13">
        <f>E21+E20</f>
        <v>2000000</v>
      </c>
      <c r="F22" s="69">
        <v>0.3</v>
      </c>
      <c r="G22" s="15">
        <f t="shared" ref="G22" si="0">E22/$E$32</f>
        <v>5.1921079958463137E-2</v>
      </c>
      <c r="H22" s="70"/>
    </row>
    <row r="23" spans="2:8" x14ac:dyDescent="0.25">
      <c r="E23" s="54"/>
    </row>
    <row r="24" spans="2:8" x14ac:dyDescent="0.25">
      <c r="B24" s="12" t="s">
        <v>29</v>
      </c>
      <c r="C24" s="59">
        <v>122</v>
      </c>
      <c r="D24" s="12"/>
      <c r="E24" s="13">
        <f>SUMIFS($E$13:$E$22,$C$13:$C$22,C24)</f>
        <v>35000000</v>
      </c>
      <c r="F24" s="14"/>
      <c r="G24" s="15"/>
      <c r="H24" s="15">
        <f>E24/$E$26</f>
        <v>0.97222222222222221</v>
      </c>
    </row>
    <row r="25" spans="2:8" x14ac:dyDescent="0.25">
      <c r="B25" s="12" t="s">
        <v>18</v>
      </c>
      <c r="C25" s="59">
        <v>44</v>
      </c>
      <c r="D25" s="12"/>
      <c r="E25" s="13">
        <f>SUMIFS($E$13:$E$22,$C$13:$C$22,C25)</f>
        <v>1000000</v>
      </c>
      <c r="F25" s="14"/>
      <c r="G25" s="15"/>
      <c r="H25" s="15">
        <f>E25/$E$26</f>
        <v>2.7777777777777776E-2</v>
      </c>
    </row>
    <row r="26" spans="2:8" x14ac:dyDescent="0.25">
      <c r="B26" s="16" t="s">
        <v>0</v>
      </c>
      <c r="C26" s="49"/>
      <c r="D26" s="16"/>
      <c r="E26" s="55">
        <f>SUM(E24:E25)</f>
        <v>36000000</v>
      </c>
      <c r="F26" s="17"/>
      <c r="G26" s="18"/>
      <c r="H26" s="18"/>
    </row>
    <row r="27" spans="2:8" x14ac:dyDescent="0.25">
      <c r="E27" s="54"/>
    </row>
    <row r="28" spans="2:8" x14ac:dyDescent="0.25">
      <c r="B28" s="16" t="s">
        <v>10</v>
      </c>
      <c r="C28" s="49"/>
      <c r="D28" s="16"/>
      <c r="E28" s="55">
        <f>E26*0.07</f>
        <v>2520000.0000000005</v>
      </c>
      <c r="F28" s="17"/>
      <c r="G28" s="18"/>
      <c r="H28" s="18"/>
    </row>
    <row r="29" spans="2:8" x14ac:dyDescent="0.25">
      <c r="E29" s="54"/>
    </row>
    <row r="30" spans="2:8" x14ac:dyDescent="0.25">
      <c r="B30" s="12" t="s">
        <v>23</v>
      </c>
      <c r="C30" s="48"/>
      <c r="D30" s="12"/>
      <c r="E30" s="13">
        <f>E24*1.07</f>
        <v>37450000</v>
      </c>
      <c r="F30" s="14"/>
      <c r="G30" s="12"/>
      <c r="H30" s="15">
        <f>E30/$E$32</f>
        <v>0.97222222222222221</v>
      </c>
    </row>
    <row r="31" spans="2:8" x14ac:dyDescent="0.25">
      <c r="B31" s="12" t="s">
        <v>19</v>
      </c>
      <c r="C31" s="48"/>
      <c r="D31" s="12"/>
      <c r="E31" s="13">
        <f>E25*1.07</f>
        <v>1070000</v>
      </c>
      <c r="F31" s="14"/>
      <c r="G31" s="12"/>
      <c r="H31" s="15">
        <f>E31/$E$32</f>
        <v>2.7777777777777776E-2</v>
      </c>
    </row>
    <row r="32" spans="2:8" ht="27" customHeight="1" x14ac:dyDescent="0.25">
      <c r="B32" s="20" t="s">
        <v>1</v>
      </c>
      <c r="C32" s="50"/>
      <c r="D32" s="19"/>
      <c r="E32" s="56">
        <f>SUM(E26:E28)</f>
        <v>38520000</v>
      </c>
      <c r="F32" s="21"/>
      <c r="G32" s="22"/>
      <c r="H32" s="23"/>
    </row>
  </sheetData>
  <protectedRanges>
    <protectedRange sqref="D13:E15 D17:E18 D20:E21" name="Oblast1"/>
  </protectedRanges>
  <conditionalFormatting sqref="G17:G19 G22">
    <cfRule type="expression" dxfId="1" priority="1">
      <formula>G17&gt;F17</formula>
    </cfRule>
    <cfRule type="expression" dxfId="0" priority="3">
      <formula>G17&lt;=F17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Olga Temňáková</cp:lastModifiedBy>
  <cp:lastPrinted>2022-04-04T14:43:27Z</cp:lastPrinted>
  <dcterms:created xsi:type="dcterms:W3CDTF">2022-04-04T08:24:21Z</dcterms:created>
  <dcterms:modified xsi:type="dcterms:W3CDTF">2023-05-02T11:22:49Z</dcterms:modified>
</cp:coreProperties>
</file>