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F\IROP2\21 - Výzvy v IROP2\_Výzvy final\49. výzva_Sociální služby_SC 5.1 (CLLD)\Pravidla\"/>
    </mc:Choice>
  </mc:AlternateContent>
  <xr:revisionPtr revIDLastSave="0" documentId="13_ncr:1_{A49FE960-ED2B-4222-921D-93E4817BDC0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" l="1"/>
  <c r="E30" i="4" s="1"/>
  <c r="G18" i="4"/>
  <c r="G17" i="4"/>
  <c r="E25" i="4" l="1"/>
  <c r="E31" i="4" s="1"/>
  <c r="E22" i="4"/>
  <c r="E26" i="4" l="1"/>
  <c r="E28" i="4" s="1"/>
  <c r="H25" i="4" l="1"/>
  <c r="H24" i="4"/>
  <c r="E32" i="4"/>
  <c r="G20" i="4" s="1"/>
  <c r="H30" i="4"/>
  <c r="G22" i="4" l="1"/>
  <c r="H31" i="4"/>
  <c r="G21" i="4"/>
</calcChain>
</file>

<file path=xl/sharedStrings.xml><?xml version="1.0" encoding="utf-8"?>
<sst xmlns="http://schemas.openxmlformats.org/spreadsheetml/2006/main" count="37" uniqueCount="37">
  <si>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</si>
  <si>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</si>
  <si>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</si>
  <si>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</si>
  <si>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</si>
  <si>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</si>
  <si>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</si>
  <si>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</si>
  <si>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</si>
  <si>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</si>
  <si>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</si>
  <si>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</si>
  <si>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</si>
  <si>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</si>
  <si>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>Hlavní část projektu</t>
  </si>
  <si>
    <t>Doprovodná část projektu</t>
  </si>
  <si>
    <t>SPECIFICKÁ PRAVIDLA PRO ŽADATELE A PŘÍJEMCE</t>
  </si>
  <si>
    <t>PŘÍLOHA 4</t>
  </si>
  <si>
    <t>PODKLADY PRO STANOVENÍ KATEGORIÍ INTERVENCÍ A KONTROLU LIMITŮ</t>
  </si>
  <si>
    <t xml:space="preserve">nákup stavby </t>
  </si>
  <si>
    <t xml:space="preserve">zvýšení energetické účinnosti při rekonstrukci budov  </t>
  </si>
  <si>
    <t>přímé výdaje na oblast intervence 044</t>
  </si>
  <si>
    <t>výdaje na oblast intervence 044 včetně příslušných nepřímých výdajů</t>
  </si>
  <si>
    <t>INTEGROVANÝ REGIONÁLNÍ OPERAČNÍ PROGRAM 2021–2027</t>
  </si>
  <si>
    <t>výdaje na oblast intervence 127 včetně příslušných nepřímých výdajů</t>
  </si>
  <si>
    <t>přímé výdaje na oblast intervence 127</t>
  </si>
  <si>
    <t>nákup zařízení a vybavení, výstavba budov a stavební úpravy, které vytvoří podmínky pro kvalitní poskytování ambulantních a terénních sociálních služeb a pobytových služeb prevence, vytvoření, obnova a zkvalitnění materiálně technické základny těchto nových a stávajících sociálních služeb pro práci s cílovými skupinami kromě výdajů na zvýšení energetické účinnosti u rekonstrukcí budov</t>
  </si>
  <si>
    <t>nákup pozemku/souboru pozemků v limitu 10 %</t>
  </si>
  <si>
    <t>nákup pozemku/souboru pozemků zahrnující opuštěnou nemovitost v limitu 15 %</t>
  </si>
  <si>
    <t>souhrný limit v případě kombinace limitu 10 % a 15 % (projekt musí plnit kumulativně všechny limity)</t>
  </si>
  <si>
    <t>pořízení automobilu bez dalších úprav</t>
  </si>
  <si>
    <t>pořízení automobilu s úpravou pro převoz osob s omezenou schopností pohybu</t>
  </si>
  <si>
    <t xml:space="preserve">Přesný výčet možných přímých výdajů na hlavní část projektu je uveden v kap. 4.2.1 Specifických pravidel. </t>
  </si>
  <si>
    <t xml:space="preserve">Pravidla pro dělení přímých výdajů mezi oblasti intervence jsou uvedena v kap. 4.2.1 Specifických pravidel. </t>
  </si>
  <si>
    <t xml:space="preserve">Přesný výčet možných přímých výdajů na doprovodnou část projektu je uveden v kap. 4.2.2 Specifických pravidel. </t>
  </si>
  <si>
    <t>49. VÝZVA IROP – SOCIÁLNÍ SLUŽBY – SC 5.1 (CLLD)</t>
  </si>
  <si>
    <r>
      <rPr>
        <sz val="12"/>
        <color theme="8" tint="-0.249977111117893"/>
        <rFont val="Arial"/>
        <family val="2"/>
        <charset val="238"/>
      </rPr>
      <t xml:space="preserve">VERZE </t>
    </r>
    <r>
      <rPr>
        <sz val="16"/>
        <color theme="8" tint="-0.249977111117893"/>
        <rFont val="Arial"/>
        <family val="2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</si>
</sst>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21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z val="18"/>
      <name val="Arial"/>
      <family val="2"/>
      <charset val="238"/>
    </font>
    <font>
      <sz val="16"/>
      <color theme="8" tint="-0.249977111117893"/>
      <name val="Arial"/>
      <family val="2"/>
      <charset val="238"/>
    </font>
    <font>
      <sz val="10"/>
      <name val="Arial"/>
      <family val="2"/>
      <charset val="238"/>
    </font>
    <font>
      <sz val="12"/>
      <color theme="8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2" fillId="0" borderId="1" xfId="0" applyFont="1" applyBorder="1"/>
    <xf numFmtId="0" fontId="0" fillId="4" borderId="5" xfId="0" applyFill="1" applyBorder="1"/>
    <xf numFmtId="0" fontId="0" fillId="4" borderId="1" xfId="0" applyFill="1" applyBorder="1"/>
    <xf numFmtId="164" fontId="0" fillId="4" borderId="3" xfId="0" applyNumberFormat="1" applyFill="1" applyBorder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0" fontId="0" fillId="5" borderId="2" xfId="2" applyNumberFormat="1" applyFont="1" applyFill="1" applyBorder="1"/>
    <xf numFmtId="0" fontId="4" fillId="2" borderId="1" xfId="0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6" borderId="1" xfId="0" applyFont="1" applyFill="1" applyBorder="1"/>
    <xf numFmtId="164" fontId="2" fillId="6" borderId="2" xfId="0" applyNumberFormat="1" applyFont="1" applyFill="1" applyBorder="1"/>
    <xf numFmtId="0" fontId="0" fillId="6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6" fillId="0" borderId="0" xfId="0" applyFont="1" applyAlignment="1">
      <alignment vertical="center"/>
    </xf>
    <xf numFmtId="0" fontId="0" fillId="0" borderId="9" xfId="0" applyBorder="1" applyAlignment="1">
      <alignment vertical="top"/>
    </xf>
    <xf numFmtId="0" fontId="2" fillId="0" borderId="0" xfId="0" applyFont="1" applyAlignment="1">
      <alignment vertical="top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 wrapText="1" indent="3"/>
    </xf>
    <xf numFmtId="0" fontId="0" fillId="7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4" fontId="0" fillId="5" borderId="2" xfId="0" applyNumberForma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center" wrapText="1" indent="3"/>
    </xf>
    <xf numFmtId="165" fontId="0" fillId="0" borderId="0" xfId="0" applyNumberFormat="1"/>
    <xf numFmtId="165" fontId="2" fillId="0" borderId="7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2" xfId="0" applyNumberFormat="1" applyFont="1" applyBorder="1" applyAlignment="1">
      <alignment vertical="top"/>
    </xf>
    <xf numFmtId="165" fontId="2" fillId="3" borderId="4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vertical="center"/>
    </xf>
    <xf numFmtId="164" fontId="4" fillId="7" borderId="2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0" fontId="0" fillId="5" borderId="1" xfId="2" applyNumberFormat="1" applyFont="1" applyFill="1" applyBorder="1"/>
    <xf numFmtId="0" fontId="5" fillId="2" borderId="1" xfId="0" applyFont="1" applyFill="1" applyBorder="1"/>
    <xf numFmtId="10" fontId="0" fillId="2" borderId="1" xfId="2" applyNumberFormat="1" applyFont="1" applyFill="1" applyBorder="1"/>
    <xf numFmtId="0" fontId="0" fillId="2" borderId="1" xfId="0" applyFill="1" applyBorder="1"/>
    <xf numFmtId="0" fontId="0" fillId="7" borderId="11" xfId="0" applyFill="1" applyBorder="1" applyAlignment="1">
      <alignment vertical="top"/>
    </xf>
    <xf numFmtId="0" fontId="0" fillId="5" borderId="5" xfId="0" applyFill="1" applyBorder="1"/>
    <xf numFmtId="0" fontId="0" fillId="5" borderId="1" xfId="0" applyFill="1" applyBorder="1"/>
    <xf numFmtId="10" fontId="4" fillId="5" borderId="1" xfId="0" applyNumberFormat="1" applyFont="1" applyFill="1" applyBorder="1"/>
    <xf numFmtId="165" fontId="4" fillId="4" borderId="1" xfId="0" applyNumberFormat="1" applyFon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indent="3"/>
    </xf>
    <xf numFmtId="0" fontId="0" fillId="2" borderId="1" xfId="0" applyFill="1" applyBorder="1" applyAlignment="1">
      <alignment horizontal="left" vertical="center" indent="3"/>
    </xf>
    <xf numFmtId="0" fontId="0" fillId="4" borderId="2" xfId="0" applyFill="1" applyBorder="1" applyAlignment="1">
      <alignment vertical="center"/>
    </xf>
    <xf numFmtId="164" fontId="4" fillId="4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15" fillId="6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 wrapText="1" indent="3"/>
    </xf>
    <xf numFmtId="164" fontId="19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8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23</xdr:row>
      <xdr:rowOff>238125</xdr:rowOff>
    </xdr:from>
    <xdr:to>
      <xdr:col>13</xdr:col>
      <xdr:colOff>463296</xdr:colOff>
      <xdr:row>29</xdr:row>
      <xdr:rowOff>40386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67475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EFD1-A05F-413B-9CC0-F2D5F631CB0C}">
  <dimension ref="A12:N24"/>
  <sheetViews>
    <sheetView showGridLines="0" tabSelected="1" topLeftCell="A9" zoomScale="83" zoomScaleNormal="83" zoomScaleSheetLayoutView="100" workbookViewId="0">
      <selection activeCell="J37" sqref="J37"/>
    </sheetView>
  </sheetViews>
  <sheetFormatPr defaultColWidth="9.28515625" defaultRowHeight="15" x14ac:dyDescent="0.25"/>
  <cols>
    <col min="1" max="16384" width="9.28515625" style="45"/>
  </cols>
  <sheetData>
    <row r="12" spans="1:14" ht="2.65" customHeight="1" x14ac:dyDescent="0.25"/>
    <row r="14" spans="1:14" ht="66.599999999999994" customHeight="1" x14ac:dyDescent="0.25">
      <c r="A14" s="87" t="s">
        <v>23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ht="10.9" customHeight="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46" customFormat="1" ht="15" customHeight="1" x14ac:dyDescent="0.4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2"/>
    </row>
    <row r="17" spans="1:14" ht="33" customHeight="1" x14ac:dyDescent="0.25">
      <c r="A17" s="87" t="s">
        <v>16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1:14" ht="11.65" customHeight="1" x14ac:dyDescent="0.25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1"/>
    </row>
    <row r="19" spans="1:14" ht="28.9" customHeight="1" x14ac:dyDescent="0.25">
      <c r="A19" s="88" t="s">
        <v>17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</row>
    <row r="20" spans="1:14" ht="60.75" customHeight="1" x14ac:dyDescent="0.25">
      <c r="A20" s="89" t="s">
        <v>18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spans="1:14" ht="30.6" customHeight="1" x14ac:dyDescent="0.25">
      <c r="A21" s="93" t="s">
        <v>35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</row>
    <row r="22" spans="1:14" ht="23.25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spans="1:14" ht="30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20.25" x14ac:dyDescent="0.25">
      <c r="A24" s="91" t="s">
        <v>36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</row>
  </sheetData>
  <mergeCells count="7">
    <mergeCell ref="A14:N14"/>
    <mergeCell ref="A17:N17"/>
    <mergeCell ref="A19:N19"/>
    <mergeCell ref="A20:N20"/>
    <mergeCell ref="A24:N24"/>
    <mergeCell ref="A21:N21"/>
    <mergeCell ref="A22:N2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855-8C7F-458D-AE28-DC5D8E5F4FC2}">
  <dimension ref="B1:H32"/>
  <sheetViews>
    <sheetView workbookViewId="0">
      <selection activeCell="D15" sqref="D15"/>
    </sheetView>
  </sheetViews>
  <sheetFormatPr defaultRowHeight="12.75" x14ac:dyDescent="0.2"/>
  <cols>
    <col min="1" max="1" width="2.28515625" customWidth="1"/>
    <col min="2" max="2" width="101.28515625" customWidth="1"/>
    <col min="3" max="3" width="12.28515625" style="50" customWidth="1"/>
    <col min="4" max="4" width="45.5703125" customWidth="1"/>
    <col min="5" max="5" width="22.42578125" customWidth="1"/>
    <col min="6" max="6" width="15.7109375" customWidth="1"/>
    <col min="7" max="8" width="12.7109375" customWidth="1"/>
    <col min="9" max="9" width="15.7109375" bestFit="1" customWidth="1"/>
  </cols>
  <sheetData>
    <row r="1" spans="2:8" ht="15.75" x14ac:dyDescent="0.2">
      <c r="B1" s="28" t="s">
        <v>13</v>
      </c>
    </row>
    <row r="4" spans="2:8" x14ac:dyDescent="0.2">
      <c r="B4" s="8" t="s">
        <v>6</v>
      </c>
      <c r="C4" s="51"/>
      <c r="D4" s="9"/>
      <c r="E4" s="9"/>
      <c r="F4" s="9"/>
      <c r="G4" s="9"/>
      <c r="H4" s="10"/>
    </row>
    <row r="5" spans="2:8" x14ac:dyDescent="0.2">
      <c r="B5" s="29" t="s">
        <v>32</v>
      </c>
      <c r="C5" s="52"/>
      <c r="D5" s="30"/>
      <c r="E5" s="30"/>
      <c r="F5" s="30"/>
      <c r="G5" s="30"/>
      <c r="H5" s="11"/>
    </row>
    <row r="6" spans="2:8" x14ac:dyDescent="0.2">
      <c r="B6" s="29" t="s">
        <v>33</v>
      </c>
      <c r="C6" s="52"/>
      <c r="D6" s="30"/>
      <c r="E6" s="48"/>
      <c r="F6" s="30"/>
      <c r="G6" s="30"/>
      <c r="H6" s="11"/>
    </row>
    <row r="7" spans="2:8" x14ac:dyDescent="0.2">
      <c r="B7" s="29" t="s">
        <v>34</v>
      </c>
      <c r="C7" s="52"/>
      <c r="D7" s="30"/>
      <c r="E7" s="48"/>
      <c r="F7" s="30"/>
      <c r="G7" s="30"/>
      <c r="H7" s="11"/>
    </row>
    <row r="8" spans="2:8" x14ac:dyDescent="0.2">
      <c r="B8" s="64" t="s">
        <v>11</v>
      </c>
      <c r="C8" s="53"/>
      <c r="D8" s="12"/>
      <c r="E8" s="12"/>
      <c r="F8" s="12"/>
      <c r="G8" s="12"/>
      <c r="H8" s="13"/>
    </row>
    <row r="11" spans="2:8" ht="25.5" x14ac:dyDescent="0.2">
      <c r="B11" s="26" t="s">
        <v>3</v>
      </c>
      <c r="C11" s="54" t="s">
        <v>7</v>
      </c>
      <c r="D11" s="26" t="s">
        <v>12</v>
      </c>
      <c r="E11" s="26" t="s">
        <v>5</v>
      </c>
      <c r="F11" s="26" t="s">
        <v>8</v>
      </c>
      <c r="G11" s="26" t="s">
        <v>9</v>
      </c>
      <c r="H11" s="26" t="s">
        <v>4</v>
      </c>
    </row>
    <row r="12" spans="2:8" x14ac:dyDescent="0.2">
      <c r="B12" s="4" t="s">
        <v>2</v>
      </c>
      <c r="C12" s="55"/>
      <c r="D12" s="4"/>
      <c r="E12" s="1"/>
      <c r="F12" s="2"/>
      <c r="G12" s="2"/>
      <c r="H12" s="3"/>
    </row>
    <row r="13" spans="2:8" ht="21.75" customHeight="1" x14ac:dyDescent="0.2">
      <c r="B13" s="31" t="s">
        <v>14</v>
      </c>
      <c r="C13" s="68"/>
      <c r="D13" s="6"/>
      <c r="E13" s="77"/>
      <c r="F13" s="6"/>
      <c r="G13" s="6"/>
      <c r="H13" s="5"/>
    </row>
    <row r="14" spans="2:8" s="37" customFormat="1" ht="58.5" customHeight="1" x14ac:dyDescent="0.2">
      <c r="B14" s="32" t="s">
        <v>26</v>
      </c>
      <c r="C14" s="56">
        <v>127</v>
      </c>
      <c r="D14" s="33"/>
      <c r="E14" s="57">
        <v>40000000</v>
      </c>
      <c r="F14" s="34"/>
      <c r="G14" s="35"/>
      <c r="H14" s="36"/>
    </row>
    <row r="15" spans="2:8" s="37" customFormat="1" ht="21" customHeight="1" x14ac:dyDescent="0.2">
      <c r="B15" s="32" t="s">
        <v>20</v>
      </c>
      <c r="C15" s="56">
        <v>44</v>
      </c>
      <c r="D15" s="33"/>
      <c r="E15" s="57">
        <v>10000000</v>
      </c>
      <c r="F15" s="38"/>
      <c r="G15" s="35"/>
      <c r="H15" s="36"/>
    </row>
    <row r="16" spans="2:8" s="37" customFormat="1" ht="21" customHeight="1" x14ac:dyDescent="0.2">
      <c r="B16" s="49" t="s">
        <v>19</v>
      </c>
      <c r="C16" s="56">
        <v>127</v>
      </c>
      <c r="D16" s="33"/>
      <c r="E16" s="58">
        <v>20000000</v>
      </c>
      <c r="F16" s="38"/>
      <c r="G16" s="35"/>
      <c r="H16" s="36"/>
    </row>
    <row r="17" spans="2:8" ht="20.25" customHeight="1" x14ac:dyDescent="0.2">
      <c r="B17" s="84" t="s">
        <v>30</v>
      </c>
      <c r="C17" s="56">
        <v>127</v>
      </c>
      <c r="D17" s="33"/>
      <c r="E17" s="58">
        <v>1640000</v>
      </c>
      <c r="F17" s="85">
        <v>1820000</v>
      </c>
      <c r="G17" s="86" t="b">
        <f>E17&lt;=F17</f>
        <v>1</v>
      </c>
      <c r="H17" s="35"/>
    </row>
    <row r="18" spans="2:8" ht="20.25" customHeight="1" x14ac:dyDescent="0.2">
      <c r="B18" s="84" t="s">
        <v>31</v>
      </c>
      <c r="C18" s="56">
        <v>127</v>
      </c>
      <c r="D18" s="33"/>
      <c r="E18" s="58">
        <v>1800000</v>
      </c>
      <c r="F18" s="85">
        <v>2210000</v>
      </c>
      <c r="G18" s="86" t="b">
        <f>E18&lt;=F18</f>
        <v>1</v>
      </c>
      <c r="H18" s="35"/>
    </row>
    <row r="19" spans="2:8" ht="20.25" customHeight="1" x14ac:dyDescent="0.2">
      <c r="B19" s="31" t="s">
        <v>15</v>
      </c>
      <c r="C19" s="68"/>
      <c r="D19" s="6"/>
      <c r="E19" s="78"/>
      <c r="F19" s="7"/>
      <c r="G19" s="6"/>
      <c r="H19" s="5"/>
    </row>
    <row r="20" spans="2:8" ht="21" customHeight="1" x14ac:dyDescent="0.2">
      <c r="B20" s="75" t="s">
        <v>27</v>
      </c>
      <c r="C20" s="56">
        <v>127</v>
      </c>
      <c r="D20" s="27"/>
      <c r="E20" s="58">
        <v>2000000</v>
      </c>
      <c r="F20" s="14">
        <v>0.1</v>
      </c>
      <c r="G20" s="67">
        <f>E20/$E$32</f>
        <v>2.187685953306031E-2</v>
      </c>
      <c r="H20" s="65"/>
    </row>
    <row r="21" spans="2:8" ht="21" customHeight="1" x14ac:dyDescent="0.2">
      <c r="B21" s="75" t="s">
        <v>28</v>
      </c>
      <c r="C21" s="56">
        <v>127</v>
      </c>
      <c r="D21" s="27"/>
      <c r="E21" s="58">
        <v>10000000</v>
      </c>
      <c r="F21" s="60">
        <v>0.15</v>
      </c>
      <c r="G21" s="67">
        <f>E21/$E$32</f>
        <v>0.10938429766530156</v>
      </c>
      <c r="H21" s="66"/>
    </row>
    <row r="22" spans="2:8" s="37" customFormat="1" ht="20.25" customHeight="1" x14ac:dyDescent="0.2">
      <c r="B22" s="76" t="s">
        <v>29</v>
      </c>
      <c r="C22" s="69"/>
      <c r="D22" s="61"/>
      <c r="E22" s="79">
        <f>E20+E21</f>
        <v>12000000</v>
      </c>
      <c r="F22" s="62">
        <v>0.15</v>
      </c>
      <c r="G22" s="17">
        <f>E22/$E$32</f>
        <v>0.13126115719836187</v>
      </c>
      <c r="H22" s="63"/>
    </row>
    <row r="23" spans="2:8" x14ac:dyDescent="0.2">
      <c r="C23" s="70"/>
      <c r="D23" s="2"/>
      <c r="E23" s="80"/>
      <c r="F23" s="2"/>
      <c r="G23" s="2"/>
      <c r="H23" s="2"/>
    </row>
    <row r="24" spans="2:8" ht="15" customHeight="1" x14ac:dyDescent="0.2">
      <c r="B24" s="15" t="s">
        <v>25</v>
      </c>
      <c r="C24" s="71">
        <v>127</v>
      </c>
      <c r="D24" s="15"/>
      <c r="E24" s="79">
        <f>SUMIFS($E$13:$E$21,$C$13:$C$21,C24)</f>
        <v>75440000</v>
      </c>
      <c r="F24" s="16"/>
      <c r="G24" s="17"/>
      <c r="H24" s="17">
        <f>E24/$E$26</f>
        <v>0.88295880149812733</v>
      </c>
    </row>
    <row r="25" spans="2:8" ht="15" customHeight="1" x14ac:dyDescent="0.2">
      <c r="B25" s="15" t="s">
        <v>21</v>
      </c>
      <c r="C25" s="71">
        <v>44</v>
      </c>
      <c r="D25" s="15"/>
      <c r="E25" s="79">
        <f>SUMIFS($E$12:$E$21,$C$12:$C$21,C25)</f>
        <v>10000000</v>
      </c>
      <c r="F25" s="16"/>
      <c r="G25" s="17"/>
      <c r="H25" s="17">
        <f>E25/$E$26</f>
        <v>0.11704119850187265</v>
      </c>
    </row>
    <row r="26" spans="2:8" ht="15" customHeight="1" x14ac:dyDescent="0.2">
      <c r="B26" s="18" t="s">
        <v>0</v>
      </c>
      <c r="C26" s="72"/>
      <c r="D26" s="18"/>
      <c r="E26" s="81">
        <f>SUM(E24:E25)</f>
        <v>85440000</v>
      </c>
      <c r="F26" s="19"/>
      <c r="G26" s="20"/>
      <c r="H26" s="20"/>
    </row>
    <row r="27" spans="2:8" x14ac:dyDescent="0.2">
      <c r="C27" s="73"/>
      <c r="E27" s="82"/>
    </row>
    <row r="28" spans="2:8" x14ac:dyDescent="0.2">
      <c r="B28" s="18" t="s">
        <v>10</v>
      </c>
      <c r="C28" s="72"/>
      <c r="D28" s="18"/>
      <c r="E28" s="81">
        <f>E26*0.07</f>
        <v>5980800.0000000009</v>
      </c>
      <c r="F28" s="19"/>
      <c r="G28" s="20"/>
      <c r="H28" s="20"/>
    </row>
    <row r="29" spans="2:8" x14ac:dyDescent="0.2">
      <c r="C29" s="73"/>
      <c r="E29" s="82"/>
    </row>
    <row r="30" spans="2:8" ht="16.5" customHeight="1" x14ac:dyDescent="0.2">
      <c r="B30" s="83" t="s">
        <v>24</v>
      </c>
      <c r="C30" s="71"/>
      <c r="D30" s="15"/>
      <c r="E30" s="79">
        <f>E24*1.07</f>
        <v>80720800</v>
      </c>
      <c r="F30" s="16"/>
      <c r="G30" s="15"/>
      <c r="H30" s="17">
        <f>E30/$E$32</f>
        <v>0.88295880149812733</v>
      </c>
    </row>
    <row r="31" spans="2:8" ht="16.5" customHeight="1" x14ac:dyDescent="0.2">
      <c r="B31" s="83" t="s">
        <v>22</v>
      </c>
      <c r="C31" s="71"/>
      <c r="D31" s="15"/>
      <c r="E31" s="79">
        <f>E25*1.07</f>
        <v>10700000</v>
      </c>
      <c r="F31" s="16"/>
      <c r="G31" s="15"/>
      <c r="H31" s="17">
        <f>E31/$E$32</f>
        <v>0.11704119850187265</v>
      </c>
    </row>
    <row r="32" spans="2:8" ht="19.5" customHeight="1" x14ac:dyDescent="0.2">
      <c r="B32" s="22" t="s">
        <v>1</v>
      </c>
      <c r="C32" s="74"/>
      <c r="D32" s="21"/>
      <c r="E32" s="59">
        <f>SUM(E26:E28)</f>
        <v>91420800</v>
      </c>
      <c r="F32" s="23"/>
      <c r="G32" s="24"/>
      <c r="H32" s="25"/>
    </row>
  </sheetData>
  <sheetProtection algorithmName="SHA-512" hashValue="oH/N7RX84PjP+/7hCCpRfBzV72CxqZE0KPhD5wTU2b8zZn/Dhy+1O1E3Xm98L2Me9E/Q/Z2An5lNepbymkpmeA==" saltValue="HJ3dV2IrkdKHxzsYcU116g==" spinCount="100000" sheet="1"/>
  <protectedRanges>
    <protectedRange sqref="D14:E16 D19:E21" name="Oblast1"/>
    <protectedRange sqref="D17:E18" name="Oblast2"/>
  </protectedRanges>
  <conditionalFormatting sqref="G20:G21">
    <cfRule type="expression" dxfId="7" priority="5">
      <formula>G20&gt;F20</formula>
    </cfRule>
    <cfRule type="expression" dxfId="6" priority="11">
      <formula>G20&lt;=F20</formula>
    </cfRule>
  </conditionalFormatting>
  <conditionalFormatting sqref="G22">
    <cfRule type="expression" dxfId="5" priority="6">
      <formula>G22&gt;F22</formula>
    </cfRule>
    <cfRule type="expression" dxfId="4" priority="7">
      <formula>G22&lt;=F22</formula>
    </cfRule>
  </conditionalFormatting>
  <conditionalFormatting sqref="G17">
    <cfRule type="expression" dxfId="3" priority="3">
      <formula>$G$21=FALSE</formula>
    </cfRule>
    <cfRule type="expression" dxfId="2" priority="4">
      <formula>G17=TRUE</formula>
    </cfRule>
  </conditionalFormatting>
  <conditionalFormatting sqref="G18">
    <cfRule type="expression" dxfId="1" priority="1">
      <formula>$G$21=FALSE</formula>
    </cfRule>
    <cfRule type="expression" dxfId="0" priority="2">
      <formula>G18=TRUE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Partlová Zuzana</cp:lastModifiedBy>
  <cp:lastPrinted>2022-04-04T14:43:27Z</cp:lastPrinted>
  <dcterms:created xsi:type="dcterms:W3CDTF">2022-04-04T08:24:21Z</dcterms:created>
  <dcterms:modified xsi:type="dcterms:W3CDTF">2022-12-05T07:14:57Z</dcterms:modified>
</cp:coreProperties>
</file>